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<sst xmlns="http://schemas.openxmlformats.org/spreadsheetml/2006/main" count="706" uniqueCount="366">
  <si>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</si>
  <si>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</si>
  <si>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</si>
  <si>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</si>
  <si>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</si>
  <si>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</si>
  <si>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</si>
  <si>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</si>
  <si>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</si>
  <si>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</si>
  <si>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</si>
  <si>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</si>
  <si>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</si>
  <si>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</si>
  <si>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</si>
  <si>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</si>
  <si>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</si>
  <si>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</si>
  <si>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</si>
  <si>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</si>
  <si>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</si>
  <si>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</si>
  <si>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</si>
  <si>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</si>
  <si>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</si>
  <si>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</si>
  <si>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</si>
  <si>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</si>
  <si>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</si>
  <si>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</si>
  <si>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</si>
  <si>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</si>
  <si>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</si>
  <si>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</si>
  <si>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</si>
  <si>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</si>
  <si>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</si>
  <si>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</si>
  <si>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</si>
  <si>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</si>
  <si>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</si>
  <si>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</si>
  <si>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</si>
  <si>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</si>
  <si>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</si>
  <si>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</si>
  <si>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</si>
  <si>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</si>
  <si>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</si>
  <si>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</si>
  <si>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</si>
  <si>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</si>
  <si>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</si>
  <si>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</si>
  <si>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</si>
  <si>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</si>
  <si>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</si>
  <si>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</si>
  <si>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</si>
  <si>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</si>
  <si>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</si>
  <si>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</si>
  <si>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</si>
  <si>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</si>
  <si>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</si>
  <si>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</si>
  <si>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</si>
  <si>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</si>
  <si>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</si>
  <si>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</si>
  <si>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</si>
  <si>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</si>
  <si>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</si>
  <si>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</si>
  <si>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</si>
  <si>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</si>
  <si>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</si>
  <si>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</si>
  <si>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</si>
  <si>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</si>
  <si>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</si>
  <si>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</si>
  <si>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</si>
  <si>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</si>
  <si>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</si>
  <si>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</si>
  <si>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</si>
  <si>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</si>
  <si>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</si>
  <si>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</si>
  <si>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</si>
  <si>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</si>
  <si>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</si>
  <si>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</si>
  <si>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</si>
  <si>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</si>
  <si>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</si>
  <si>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</si>
  <si>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</si>
  <si>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</si>
  <si>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</si>
  <si>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</si>
  <si>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</si>
  <si>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</si>
  <si>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</si>
  <si>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</si>
  <si>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</si>
  <si>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</si>
  <si>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</si>
  <si>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</si>
  <si>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</si>
  <si>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</si>
  <si>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</si>
  <si>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</si>
  <si>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</si>
  <si>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</si>
  <si>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</si>
  <si>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</si>
  <si>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</si>
  <si>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</si>
  <si>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</si>
  <si>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</si>
  <si>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</si>
  <si>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</si>
  <si>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</si>
  <si>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</si>
  <si>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</si>
  <si>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</si>
  <si>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</si>
  <si>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</si>
  <si>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</si>
  <si>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</si>
  <si>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</si>
  <si>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</si>
  <si>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</si>
  <si>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</si>
  <si>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</si>
  <si>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</si>
  <si>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</si>
  <si>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</si>
  <si>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</si>
  <si>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</si>
  <si>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</si>
  <si>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</si>
  <si>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</si>
  <si>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</si>
  <si>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</si>
  <si>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</si>
  <si>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</si>
  <si>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</si>
  <si>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</si>
  <si>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</si>
  <si>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</si>
  <si>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</si>
  <si>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</si>
  <si>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</si>
  <si>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</si>
  <si>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</si>
  <si>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</si>
  <si>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</si>
  <si>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</si>
  <si>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</si>
  <si>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</si>
  <si>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</si>
  <si>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</si>
  <si>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</si>
  <si>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</si>
  <si>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</si>
  <si>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</si>
  <si>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</si>
  <si>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</si>
  <si>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</si>
  <si>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</si>
  <si>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</si>
  <si>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</si>
  <si>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</si>
  <si>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</si>
  <si>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</si>
  <si>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</si>
  <si>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</si>
  <si>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</si>
  <si>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</si>
  <si>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</si>
  <si>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</si>
  <si>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</si>
  <si>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</si>
  <si>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</si>
  <si>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</si>
  <si>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</si>
  <si>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</si>
  <si>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</si>
  <si>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</si>
  <si>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</si>
  <si>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</si>
  <si>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</si>
  <si>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</si>
  <si>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</si>
  <si>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</si>
  <si>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</si>
  <si>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</si>
  <si>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</si>
  <si>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</si>
  <si>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</si>
  <si>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</si>
  <si>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</si>
  <si>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</si>
  <si>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</si>
  <si>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</si>
  <si>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</si>
  <si>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</si>
  <si>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</si>
  <si>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</si>
  <si>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</si>
  <si>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</si>
  <si>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</si>
  <si>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</si>
  <si>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</si>
  <si>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</si>
  <si>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</si>
  <si>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</si>
  <si>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</si>
  <si>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</si>
  <si>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</si>
  <si>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</si>
  <si>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</si>
  <si>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</si>
  <si>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</si>
  <si>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</si>
  <si>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</si>
  <si>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</si>
  <si>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</si>
  <si>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</si>
  <si>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</si>
  <si>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</si>
  <si>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</si>
  <si>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</si>
  <si>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</si>
  <si>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</si>
  <si>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</si>
  <si>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</si>
  <si>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</si>
  <si>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</si>
  <si>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</si>
  <si>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</si>
  <si>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</si>
  <si>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</si>
  <si>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</si>
  <si>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</si>
  <si>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</si>
  <si>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</si>
  <si>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</si>
  <si>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</si>
  <si>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</si>
  <si>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</si>
  <si>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</si>
  <si>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</si>
  <si>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</si>
  <si>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</si>
  <si>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</si>
  <si>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</si>
  <si>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</si>
  <si>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</si>
  <si>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</si>
  <si>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</si>
  <si>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</si>
  <si>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</si>
  <si>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</si>
  <si>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</si>
  <si>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</si>
  <si>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</si>
  <si>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</si>
  <si>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</si>
  <si>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</si>
  <si>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</si>
  <si>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</si>
  <si>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</si>
  <si>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</si>
  <si>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</si>
  <si>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</si>
  <si>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</si>
  <si>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</si>
  <si>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</si>
  <si>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</si>
  <si>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</si>
  <si>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</si>
  <si>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</si>
  <si>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</si>
  <si>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</si>
  <si>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</si>
  <si>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</si>
  <si>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</si>
  <si>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</si>
  <si>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</si>
  <si>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</si>
  <si>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</si>
  <si>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</si>
  <si>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</si>
  <si>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</si>
  <si>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</si>
  <si>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</si>
  <si>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</si>
  <si>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</si>
  <si>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</si>
  <si>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</si>
  <si>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</si>
  <si>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</si>
  <si>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</si>
  <si>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</si>
  <si>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</si>
  <si>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</si>
  <si>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</si>
  <si>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</si>
  <si>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</si>
  <si>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</si>
  <si>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</si>
  <si>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</si>
  <si>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</si>
  <si>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</si>
  <si>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</si>
  <si>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</si>
  <si>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</si>
  <si>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</si>
  <si>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</si>
  <si>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</si>
  <si>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</si>
  <si>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</si>
  <si>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</si>
  <si>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</si>
  <si>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</si>
  <si>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</si>
  <si>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</si>
  <si>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</si>
  <si>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</si>
  <si>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</si>
  <si>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</si>
  <si>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</si>
  <si>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</si>
  <si>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</si>
  <si>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</si>
  <si>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</si>
  <si>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</si>
  <si>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</si>
  <si>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</si>
  <si>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</si>
  <si>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</si>
  <si>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</si>
  <si>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</si>
  <si>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</si>
  <si>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</si>
  <si>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</si>
  <si>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</si>
  <si>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</si>
  <si>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</si>
  <si>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</si>
  <si>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</si>
  <si>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</si>
  <si>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</si>
  <si>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</si>
  <si>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</si>
  <si>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</si>
  <si>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</si>
  <si>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</si>
  <si>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</si>
  <si>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</si>
  <si>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"06"  травня  2021 р.</t>
  </si>
  <si>
    <r>
      <t>"</t>
    </r>
    <r>
      <rPr>
        <u val="single"/>
        <sz val="20"/>
        <rFont val="Arial Cyr"/>
        <family val="0"/>
      </rPr>
      <t xml:space="preserve">     05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</si>
</sst>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4.emf" /><Relationship Id="rId3" Type="http://schemas.openxmlformats.org/officeDocument/2006/relationships/image" Target="../media/image1.emf" /><Relationship Id="rId4" Type="http://schemas.openxmlformats.org/officeDocument/2006/relationships/image" Target="../media/image23.emf" /><Relationship Id="rId5" Type="http://schemas.openxmlformats.org/officeDocument/2006/relationships/image" Target="../media/image25.emf" /><Relationship Id="rId6" Type="http://schemas.openxmlformats.org/officeDocument/2006/relationships/image" Target="../media/image21.emf" /><Relationship Id="rId7" Type="http://schemas.openxmlformats.org/officeDocument/2006/relationships/image" Target="../media/image26.emf" /><Relationship Id="rId8" Type="http://schemas.openxmlformats.org/officeDocument/2006/relationships/image" Target="../media/image2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37.emf" /><Relationship Id="rId12" Type="http://schemas.openxmlformats.org/officeDocument/2006/relationships/image" Target="../media/image20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31.emf" /><Relationship Id="rId19" Type="http://schemas.openxmlformats.org/officeDocument/2006/relationships/image" Target="../media/image19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28.emf" /><Relationship Id="rId23" Type="http://schemas.openxmlformats.org/officeDocument/2006/relationships/image" Target="../media/image22.emf" /><Relationship Id="rId24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X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14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97.94308571428574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267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362</v>
      </c>
      <c r="P21" s="67" t="s">
        <v>319</v>
      </c>
      <c r="Q21" s="68" t="s">
        <v>146</v>
      </c>
      <c r="R21" s="67" t="s">
        <v>85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9</v>
      </c>
      <c r="Y21" s="76"/>
      <c r="Z21" s="68" t="s">
        <v>79</v>
      </c>
      <c r="AA21" s="67" t="s">
        <v>236</v>
      </c>
      <c r="AB21" s="67" t="s">
        <v>225</v>
      </c>
      <c r="AC21" s="67" t="s">
        <v>10</v>
      </c>
      <c r="AD21" s="67" t="s">
        <v>11</v>
      </c>
      <c r="AE21" s="67" t="s">
        <v>98</v>
      </c>
      <c r="AF21" s="67" t="s">
        <v>305</v>
      </c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70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v>14</v>
      </c>
      <c r="X23" s="20">
        <f>W23</f>
        <v>14</v>
      </c>
      <c r="Y23" s="70">
        <f>X23</f>
        <v>14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70">
        <f t="shared" si="1"/>
        <v>14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400</v>
      </c>
      <c r="H24" s="41"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150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 t="s">
        <v>304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180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0.16</v>
      </c>
      <c r="AJ27" s="168"/>
      <c r="AK27" s="163">
        <f>SUM(G28:AG28)</f>
        <v>2.24</v>
      </c>
      <c r="AL27" s="164"/>
      <c r="AM27" s="156">
        <f>IF(AK27=0,0,AS117)</f>
        <v>117.5</v>
      </c>
      <c r="AN27" s="158">
        <f>AK27*AM27</f>
        <v>263.20000000000005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2.24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0.049999999999999996</v>
      </c>
      <c r="AJ33" s="168"/>
      <c r="AK33" s="163">
        <f>SUM(G34:AG34)</f>
        <v>0.7</v>
      </c>
      <c r="AL33" s="164"/>
      <c r="AM33" s="156">
        <f>IF(AK33=0,0,AV117)</f>
        <v>98.2</v>
      </c>
      <c r="AN33" s="158">
        <f>AK33*AM33</f>
        <v>68.74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  <v>0.7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51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0.051</v>
      </c>
      <c r="AJ37" s="168"/>
      <c r="AK37" s="163">
        <f>SUM(G38:AG38)</f>
        <v>0.714</v>
      </c>
      <c r="AL37" s="164"/>
      <c r="AM37" s="156">
        <f>IF(AK37=0,0,AX117)</f>
        <v>57.16</v>
      </c>
      <c r="AN37" s="158">
        <f>AK37*AM37</f>
        <v>40.812239999999996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0.714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7</v>
      </c>
      <c r="P41" s="28">
        <v>4</v>
      </c>
      <c r="Q41" s="29">
        <f>VLOOKUP(обед3,таб,10,FALSE)</f>
        <v>0</v>
      </c>
      <c r="R41" s="28">
        <v>4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0.05000000000000001</v>
      </c>
      <c r="AJ41" s="168"/>
      <c r="AK41" s="163">
        <f>SUM(G42:AG42)</f>
        <v>0.7000000000000002</v>
      </c>
      <c r="AL41" s="164"/>
      <c r="AM41" s="156">
        <f>IF(AK41=0,0,AZ117)</f>
        <v>165.332</v>
      </c>
      <c r="AN41" s="158">
        <f>AK41*AM41</f>
        <v>115.73240000000003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0.14</v>
      </c>
      <c r="H42" s="47">
        <f t="shared" si="26"/>
      </c>
      <c r="I42" s="46">
        <f t="shared" si="26"/>
        <v>0.28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0.098</v>
      </c>
      <c r="P42" s="46">
        <f t="shared" si="27"/>
        <v>0.056</v>
      </c>
      <c r="Q42" s="47">
        <f t="shared" si="27"/>
      </c>
      <c r="R42" s="46">
        <f t="shared" si="27"/>
        <v>0.056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0.07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8</v>
      </c>
      <c r="P47" s="28">
        <f>VLOOKUP(обед2,таб,13,FALSE)</f>
        <v>0</v>
      </c>
      <c r="Q47" s="29"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0.28</v>
      </c>
      <c r="AL47" s="164"/>
      <c r="AM47" s="156">
        <f>IF(AK47=0,0,BC117)</f>
        <v>44</v>
      </c>
      <c r="AN47" s="158">
        <f>AK47*AM47</f>
        <v>12.32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0.112</v>
      </c>
      <c r="P48" s="46">
        <f t="shared" si="36"/>
      </c>
      <c r="Q48" s="47">
        <f t="shared" si="36"/>
        <v>0.07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0.07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15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0.547</v>
      </c>
      <c r="AJ49" s="168"/>
      <c r="AK49" s="163">
        <f>SUM(G50:AG50)</f>
        <v>7.658</v>
      </c>
      <c r="AL49" s="164"/>
      <c r="AM49" s="156">
        <f>IF(AK49=0,0,BD117)</f>
        <v>18.8</v>
      </c>
      <c r="AN49" s="158">
        <f>AK49*AM49</f>
        <v>143.9704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5.6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1.4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0.448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  <v>0.21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0.208</v>
      </c>
      <c r="AJ53" s="168"/>
      <c r="AK53" s="163">
        <f>SUM(G54:AG54)</f>
        <v>2.912</v>
      </c>
      <c r="AL53" s="164"/>
      <c r="AM53" s="156">
        <f>IF(AK53=0,0,BF117)</f>
        <v>24.53</v>
      </c>
      <c r="AN53" s="158">
        <f>AK53*AM53</f>
        <v>71.43136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2.912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0.024999999999999998</v>
      </c>
      <c r="AJ55" s="168"/>
      <c r="AK55" s="163">
        <f>SUM(G56:AG56)</f>
        <v>0.35</v>
      </c>
      <c r="AL55" s="164"/>
      <c r="AM55" s="156">
        <f>IF(AK55=0,0,BG117)</f>
        <v>63.86</v>
      </c>
      <c r="AN55" s="158">
        <f>AK55*AM55</f>
        <v>22.351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0.141</v>
      </c>
      <c r="AJ57" s="168"/>
      <c r="AK57" s="163">
        <f>SUM(G58:AG58)</f>
        <v>1.974</v>
      </c>
      <c r="AL57" s="164"/>
      <c r="AM57" s="156">
        <f>IF(AK57=0,0,BH117)</f>
        <v>53.6</v>
      </c>
      <c r="AN57" s="158">
        <f>AK57*AM57</f>
        <v>105.8064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1.974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0.28</v>
      </c>
      <c r="AL59" s="164"/>
      <c r="AM59" s="156">
        <f>IF(AK59=0,0,BI117)</f>
        <v>128</v>
      </c>
      <c r="AN59" s="158">
        <f>AK59*AM59</f>
        <v>35.84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1.1</v>
      </c>
      <c r="AJ61" s="168"/>
      <c r="AK61" s="169">
        <f>SUM(G62:AG62)</f>
        <v>15.4</v>
      </c>
      <c r="AL61" s="170"/>
      <c r="AM61" s="156">
        <f>IF(AK61=0,0,BJ117)</f>
        <v>2.7</v>
      </c>
      <c r="AN61" s="158">
        <f>AK61*AM61</f>
        <v>41.580000000000005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1.4000000000000001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14</v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6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0.01</v>
      </c>
      <c r="AJ65" s="168"/>
      <c r="AK65" s="163">
        <f>SUM(G66:AG66)</f>
        <v>0.14</v>
      </c>
      <c r="AL65" s="164"/>
      <c r="AM65" s="156">
        <f>IF(AK65=0,0,BL117)</f>
        <v>11.4</v>
      </c>
      <c r="AN65" s="158">
        <f>AK65*AM65</f>
        <v>1.5960000000000003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0.056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0.084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16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0.016</v>
      </c>
      <c r="AJ69" s="168"/>
      <c r="AK69" s="163">
        <f>SUM(G70:AG70)</f>
        <v>0.224</v>
      </c>
      <c r="AL69" s="164"/>
      <c r="AM69" s="156">
        <f>IF(AK69=0,0,BN117)</f>
        <v>36.7</v>
      </c>
      <c r="AN69" s="158">
        <f>AK69*AM69</f>
        <v>8.2208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  <v>0.224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0.036</v>
      </c>
      <c r="AJ71" s="168"/>
      <c r="AK71" s="163">
        <f>SUM(G72:AG72)</f>
        <v>0.504</v>
      </c>
      <c r="AL71" s="164"/>
      <c r="AM71" s="156">
        <f>IF(AK71=0,0,BO117)</f>
        <v>16.1</v>
      </c>
      <c r="AN71" s="158">
        <f>AK71*AM71</f>
        <v>8.114400000000002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  <v>0.35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0.154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0.049999999999999996</v>
      </c>
      <c r="AJ73" s="168"/>
      <c r="AK73" s="163">
        <f>SUM(G74:AG74)</f>
        <v>0.7</v>
      </c>
      <c r="AL73" s="164"/>
      <c r="AM73" s="156">
        <f>IF(AK73=0,0,BP117)</f>
        <v>11.25</v>
      </c>
      <c r="AN73" s="158">
        <f>AK73*AM73</f>
        <v>7.874999999999999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  <v>0.7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10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0.01</v>
      </c>
      <c r="AJ83" s="168"/>
      <c r="AK83" s="163">
        <f>SUM(G84:AG84)</f>
        <v>0.14</v>
      </c>
      <c r="AL83" s="164"/>
      <c r="AM83" s="156">
        <f>IF(AK83=0,0,BR117)</f>
        <v>24.1</v>
      </c>
      <c r="AN83" s="158">
        <f>AK83*AM83</f>
        <v>3.3740000000000006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  <v>0.14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22</v>
      </c>
      <c r="AG97" s="80">
        <f>VLOOKUP(ужин8,таб,33,FALSE)</f>
        <v>0</v>
      </c>
      <c r="AH97" s="160">
        <v>614002</v>
      </c>
      <c r="AI97" s="167">
        <f>AK97/сред</f>
        <v>0.06999999999999999</v>
      </c>
      <c r="AJ97" s="168"/>
      <c r="AK97" s="163">
        <f>SUM(G98:AG98)</f>
        <v>0.98</v>
      </c>
      <c r="AL97" s="164"/>
      <c r="AM97" s="156">
        <f>IF(AK97=0,0,BW117)</f>
        <v>21</v>
      </c>
      <c r="AN97" s="158">
        <f>AK97*AM97</f>
        <v>20.58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0.28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0.252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0.308</v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0.04</v>
      </c>
      <c r="AJ105" s="168"/>
      <c r="AK105" s="163">
        <f>SUM(G106:AG106)</f>
        <v>0.56</v>
      </c>
      <c r="AL105" s="164"/>
      <c r="AM105" s="156">
        <f>IF(AK105=0,0,CA117)</f>
        <v>58.24</v>
      </c>
      <c r="AN105" s="158">
        <f>AK105*AM105</f>
        <v>32.6144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0.56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</v>
      </c>
      <c r="AJ107" s="168"/>
      <c r="AK107" s="163">
        <f>SUM(G108:AG108)</f>
        <v>0</v>
      </c>
      <c r="AL107" s="164"/>
      <c r="AM107" s="156">
        <f>IF(AK107=0,0,CB117)</f>
        <v>0</v>
      </c>
      <c r="AN107" s="158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0.19999999999999998</v>
      </c>
      <c r="AJ111" s="168"/>
      <c r="AK111" s="163">
        <f>SUM(G112:AG112)</f>
        <v>2.8</v>
      </c>
      <c r="AL111" s="164"/>
      <c r="AM111" s="156">
        <f>IF(AK111=0,0,CD117)</f>
        <v>21.7</v>
      </c>
      <c r="AN111" s="158">
        <f>AK111*AM111</f>
        <v>60.75999999999999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41</v>
      </c>
      <c r="AG115" s="80">
        <f>VLOOKUP(ужин8,таб,42,FALSE)</f>
        <v>0</v>
      </c>
      <c r="AH115" s="160">
        <v>615054</v>
      </c>
      <c r="AI115" s="167">
        <f>AK115/сред</f>
        <v>0.30100000000000005</v>
      </c>
      <c r="AJ115" s="168"/>
      <c r="AK115" s="163">
        <f>SUM(G116:AG116)</f>
        <v>4.214</v>
      </c>
      <c r="AL115" s="164"/>
      <c r="AM115" s="156">
        <f>IF(AK115=0,0,CF117)</f>
        <v>16.8</v>
      </c>
      <c r="AN115" s="158">
        <f>AK115*AM115</f>
        <v>70.79520000000001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3.64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  <v>0.574</v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0.39999999999999997</v>
      </c>
      <c r="AJ125" s="168"/>
      <c r="AK125" s="163">
        <f>SUM(G126:AG126)</f>
        <v>5.6</v>
      </c>
      <c r="AL125" s="164"/>
      <c r="AM125" s="156">
        <f>IF(AK125=0,0,CG117)</f>
        <v>13.1</v>
      </c>
      <c r="AN125" s="158">
        <f>AK125*AM125</f>
        <v>73.36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2.24</v>
      </c>
      <c r="P126" s="45">
        <f t="shared" si="150"/>
        <v>3.36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</v>
      </c>
      <c r="AJ127" s="168"/>
      <c r="AK127" s="163">
        <f>SUM(G128:AG128)</f>
        <v>0</v>
      </c>
      <c r="AL127" s="164"/>
      <c r="AM127" s="156">
        <f>IF(AK127=0,0,CH117)</f>
        <v>0</v>
      </c>
      <c r="AN127" s="158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12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0.092</v>
      </c>
      <c r="AJ129" s="168"/>
      <c r="AK129" s="163">
        <f>SUM(G130:AG130)</f>
        <v>1.288</v>
      </c>
      <c r="AL129" s="164"/>
      <c r="AM129" s="156">
        <f>IF(AK129=0,0,CI117)</f>
        <v>5.9</v>
      </c>
      <c r="AN129" s="158">
        <f>AK129*AM129</f>
        <v>7.599200000000001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0.28</v>
      </c>
      <c r="P130" s="45">
        <f t="shared" si="156"/>
      </c>
      <c r="Q130" s="49">
        <f t="shared" si="156"/>
        <v>0.336</v>
      </c>
      <c r="R130" s="45">
        <f t="shared" si="156"/>
        <v>0.504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0.168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0.02</v>
      </c>
      <c r="AJ131" s="168"/>
      <c r="AK131" s="163">
        <f>SUM(G132:AG132)</f>
        <v>0.28</v>
      </c>
      <c r="AL131" s="164"/>
      <c r="AM131" s="156">
        <f>IF(AK131=0,0,CJ117)</f>
        <v>7.8</v>
      </c>
      <c r="AN131" s="158">
        <f>AK131*AM131</f>
        <v>2.184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0.28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0.16</v>
      </c>
      <c r="AJ137" s="168"/>
      <c r="AK137" s="163">
        <f>SUM(G138:AG138)</f>
        <v>2.24</v>
      </c>
      <c r="AL137" s="164"/>
      <c r="AM137" s="156">
        <f>IF(AK137=0,0,CO117)</f>
        <v>6.8</v>
      </c>
      <c r="AN137" s="158">
        <f>AK137*AM137</f>
        <v>15.232000000000001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2.24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0.004</v>
      </c>
      <c r="AJ141" s="168"/>
      <c r="AK141" s="163">
        <f>SUM(G142:AG142)</f>
        <v>0.056</v>
      </c>
      <c r="AL141" s="164"/>
      <c r="AM141" s="156">
        <f>IF(AK141=0,0,CM117)</f>
        <v>52.8</v>
      </c>
      <c r="AN141" s="158">
        <f>AK141*AM141</f>
        <v>2.9568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0.028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0.09999999999999999</v>
      </c>
      <c r="AJ143" s="168"/>
      <c r="AK143" s="163">
        <f>SUM(G144:AG144)</f>
        <v>1.4</v>
      </c>
      <c r="AL143" s="164"/>
      <c r="AM143" s="156">
        <f>IF(AK143=0,0,DF117)</f>
        <v>26.5</v>
      </c>
      <c r="AN143" s="158">
        <f>AK143*AM143</f>
        <v>37.099999999999994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1.4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0.4499999999999999</v>
      </c>
      <c r="AJ147" s="168"/>
      <c r="AK147" s="163">
        <f>SUM(G148:AG148)</f>
        <v>6.299999999999999</v>
      </c>
      <c r="AL147" s="164"/>
      <c r="AM147" s="156">
        <f>IF(AK147=0,0,CQ117)</f>
        <v>13.8</v>
      </c>
      <c r="AN147" s="158">
        <f>AK147*AM147</f>
        <v>86.93999999999998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2.1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0.002</v>
      </c>
      <c r="AJ157" s="168"/>
      <c r="AK157" s="163">
        <f>SUM(G158:AG158)</f>
        <v>0.028</v>
      </c>
      <c r="AL157" s="164"/>
      <c r="AM157" s="156">
        <f>IF(AK157=0,0,CV117)</f>
        <v>150</v>
      </c>
      <c r="AN157" s="158">
        <f>AK157*AM157</f>
        <v>4.2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0.028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0.14</v>
      </c>
      <c r="AL163" s="164"/>
      <c r="AM163" s="156">
        <f>IF(AK163=0,0,CY117)</f>
        <v>10.24</v>
      </c>
      <c r="AN163" s="158">
        <f>AK163*AM163</f>
        <v>1.4336000000000002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7.142857142857143E-05</v>
      </c>
      <c r="AJ169" s="168"/>
      <c r="AK169" s="163">
        <v>0.001</v>
      </c>
      <c r="AL169" s="164"/>
      <c r="AM169" s="156">
        <f>IF(AK169=0,0,DB117)</f>
        <v>2300</v>
      </c>
      <c r="AN169" s="158">
        <f>AK169*AM169</f>
        <v>2.3000000000000003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4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0.056</v>
      </c>
      <c r="AL175" s="164"/>
      <c r="AM175" s="156">
        <f>IF(AK175=0,0,DI117)</f>
        <v>39</v>
      </c>
      <c r="AN175" s="158">
        <f>AK175*AM175</f>
        <v>2.184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0.056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1371.2032000000004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2021-05-05T06:25:39Z</cp:lastPrinted>
  <dcterms:created xsi:type="dcterms:W3CDTF">1996-10-08T23:32:33Z</dcterms:created>
  <dcterms:modified xsi:type="dcterms:W3CDTF">2021-05-06T06:48:17Z</dcterms:modified>
  <cp:category/>
  <cp:version/>
  <cp:contentType/>
  <cp:contentStatus/>
</cp:coreProperties>
</file>